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<sst xmlns="http://schemas.openxmlformats.org/spreadsheetml/2006/main" count="172" uniqueCount="123">
  <si>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</si>
  <si>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</si>
  <si>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</si>
  <si>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</si>
  <si>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</si>
  <si>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</si>
  <si>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</si>
  <si>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</si>
  <si>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</si>
  <si>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</si>
  <si>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</si>
  <si>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</si>
  <si>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</si>
  <si>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</si>
  <si>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</si>
  <si>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</si>
  <si>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</si>
  <si>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</si>
  <si>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</si>
  <si>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</si>
  <si>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</si>
  <si>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</si>
  <si>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</si>
  <si>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</si>
  <si>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</si>
  <si>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</si>
  <si>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</si>
  <si>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</si>
  <si>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</si>
  <si>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</si>
  <si>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</si>
  <si>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</si>
  <si>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</si>
  <si>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</si>
  <si>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</si>
  <si>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</si>
  <si>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</si>
  <si>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</si>
  <si>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</si>
  <si>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</si>
  <si>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</si>
  <si>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</si>
  <si>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</si>
  <si>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</si>
  <si>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</si>
  <si>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</si>
  <si>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</si>
  <si>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</si>
  <si>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</si>
  <si>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</si>
  <si>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</si>
  <si>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</si>
  <si>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</si>
  <si>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</si>
  <si>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</si>
  <si>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</si>
  <si>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</si>
  <si>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</si>
  <si>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</si>
  <si>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</si>
  <si>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</si>
  <si>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</si>
  <si>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</si>
  <si>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</si>
  <si>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</si>
  <si>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</si>
  <si>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</si>
  <si>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</si>
  <si>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</si>
  <si>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</si>
  <si>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</si>
  <si>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</si>
  <si>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</si>
  <si>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</si>
  <si>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</si>
  <si>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</si>
  <si>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</si>
  <si>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</si>
  <si>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</si>
  <si>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</si>
  <si>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</si>
  <si>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</si>
  <si>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</si>
  <si>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</si>
  <si>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</si>
  <si>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</si>
  <si>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</si>
  <si>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</si>
  <si>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</si>
  <si>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</si>
  <si>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</si>
  <si>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</si>
  <si>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</si>
  <si>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</si>
  <si>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</si>
  <si>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</si>
  <si>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</si>
  <si>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</si>
  <si>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</si>
  <si>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</si>
  <si>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</si>
  <si>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</si>
  <si>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</si>
  <si>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</si>
  <si>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</si>
  <si>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</si>
  <si>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</si>
  <si>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</si>
  <si>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</si>
  <si>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</si>
  <si>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</si>
  <si>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</si>
  <si>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</si>
  <si>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</si>
  <si>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</si>
  <si>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</si>
  <si>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</si>
  <si>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</si>
  <si>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</si>
  <si>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</si>
  <si>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</si>
  <si>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</si>
  <si>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25.07.2016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</si>
</sst>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28969316"/>
        <c:axId val="59397253"/>
      </c:bar3D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64813230"/>
        <c:axId val="46448159"/>
      </c:bar3D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15380248"/>
        <c:axId val="4204505"/>
      </c:bar3D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4505"/>
        <c:crosses val="autoZero"/>
        <c:auto val="1"/>
        <c:lblOffset val="100"/>
        <c:tickLblSkip val="1"/>
        <c:noMultiLvlLbl val="0"/>
      </c:catAx>
      <c:valAx>
        <c:axId val="4204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0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37840546"/>
        <c:axId val="5020595"/>
      </c:bar3D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0595"/>
        <c:crosses val="autoZero"/>
        <c:auto val="1"/>
        <c:lblOffset val="100"/>
        <c:tickLblSkip val="1"/>
        <c:noMultiLvlLbl val="0"/>
      </c:catAx>
      <c:valAx>
        <c:axId val="502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45185356"/>
        <c:axId val="4015021"/>
      </c:bar3D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5021"/>
        <c:crosses val="autoZero"/>
        <c:auto val="1"/>
        <c:lblOffset val="100"/>
        <c:tickLblSkip val="2"/>
        <c:noMultiLvlLbl val="0"/>
      </c:catAx>
      <c:valAx>
        <c:axId val="401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53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36135190"/>
        <c:axId val="56781255"/>
      </c:bar3D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81255"/>
        <c:crosses val="autoZero"/>
        <c:auto val="1"/>
        <c:lblOffset val="100"/>
        <c:tickLblSkip val="1"/>
        <c:noMultiLvlLbl val="0"/>
      </c:catAx>
      <c:valAx>
        <c:axId val="5678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41269248"/>
        <c:axId val="35878913"/>
      </c:bar3D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878913"/>
        <c:crosses val="autoZero"/>
        <c:auto val="1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54474762"/>
        <c:axId val="20510811"/>
      </c:bar3D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10811"/>
        <c:crosses val="autoZero"/>
        <c:auto val="1"/>
        <c:lblOffset val="100"/>
        <c:tickLblSkip val="1"/>
        <c:noMultiLvlLbl val="0"/>
      </c:catAx>
      <c:valAx>
        <c:axId val="20510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50379572"/>
        <c:axId val="50762965"/>
      </c:bar3D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62965"/>
        <c:crosses val="autoZero"/>
        <c:auto val="1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9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</f>
        <v>241718.7</v>
      </c>
      <c r="E6" s="3">
        <f>D6/D150*100</f>
        <v>31.12403675210715</v>
      </c>
      <c r="F6" s="3">
        <f>D6/B6*100</f>
        <v>88.84845214592661</v>
      </c>
      <c r="G6" s="3">
        <f aca="true" t="shared" si="0" ref="G6:G43">D6/C6*100</f>
        <v>56.43901345605593</v>
      </c>
      <c r="H6" s="51">
        <f>B6-D6</f>
        <v>30338.599999999977</v>
      </c>
      <c r="I6" s="51">
        <f aca="true" t="shared" si="1" ref="I6:I43">C6-D6</f>
        <v>186564.3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</f>
        <v>107222.3</v>
      </c>
      <c r="E7" s="103">
        <f>D7/D6*100</f>
        <v>44.358297475536645</v>
      </c>
      <c r="F7" s="103">
        <f>D7/B7*100</f>
        <v>87.97048678912151</v>
      </c>
      <c r="G7" s="103">
        <f>D7/C7*100</f>
        <v>57.05793421928572</v>
      </c>
      <c r="H7" s="113">
        <f>B7-D7</f>
        <v>14662.099999999991</v>
      </c>
      <c r="I7" s="113">
        <f t="shared" si="1"/>
        <v>80695.99999999999</v>
      </c>
    </row>
    <row r="8" spans="1:9" ht="18">
      <c r="A8" s="26" t="s">
        <v>3</v>
      </c>
      <c r="B8" s="46">
        <f>189226.3+17.8</f>
        <v>189244.09999999998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</f>
        <v>181971.49999999994</v>
      </c>
      <c r="E8" s="1">
        <f>D8/D6*100</f>
        <v>75.282342656981</v>
      </c>
      <c r="F8" s="1">
        <f>D8/B8*100</f>
        <v>96.15702682408592</v>
      </c>
      <c r="G8" s="1">
        <f t="shared" si="0"/>
        <v>61.04754537012682</v>
      </c>
      <c r="H8" s="48">
        <f>B8-D8</f>
        <v>7272.600000000035</v>
      </c>
      <c r="I8" s="48">
        <f t="shared" si="1"/>
        <v>116110.10000000003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</f>
        <v>34.3</v>
      </c>
      <c r="E9" s="12">
        <f>D9/D6*100</f>
        <v>0.01419004818410822</v>
      </c>
      <c r="F9" s="128">
        <f>D9/B9*100</f>
        <v>65.20912547528516</v>
      </c>
      <c r="G9" s="1">
        <f t="shared" si="0"/>
        <v>40.023337222870474</v>
      </c>
      <c r="H9" s="48">
        <f aca="true" t="shared" si="2" ref="H9:H43">B9-D9</f>
        <v>18.300000000000004</v>
      </c>
      <c r="I9" s="48">
        <f t="shared" si="1"/>
        <v>51.400000000000006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</f>
        <v>14338.800000000007</v>
      </c>
      <c r="E10" s="1">
        <f>D10/D6*100</f>
        <v>5.932019326597407</v>
      </c>
      <c r="F10" s="1">
        <f aca="true" t="shared" si="3" ref="F10:F41">D10/B10*100</f>
        <v>79.43669462510947</v>
      </c>
      <c r="G10" s="1">
        <f t="shared" si="0"/>
        <v>52.88260112707641</v>
      </c>
      <c r="H10" s="48">
        <f t="shared" si="2"/>
        <v>3711.799999999992</v>
      </c>
      <c r="I10" s="48">
        <f t="shared" si="1"/>
        <v>12775.599999999995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</f>
        <v>30931.2</v>
      </c>
      <c r="E11" s="1">
        <f>D11/D6*100</f>
        <v>12.796362052253302</v>
      </c>
      <c r="F11" s="1">
        <f t="shared" si="3"/>
        <v>68.04047514298284</v>
      </c>
      <c r="G11" s="1">
        <f t="shared" si="0"/>
        <v>43.166961599222944</v>
      </c>
      <c r="H11" s="48">
        <f t="shared" si="2"/>
        <v>14528.8</v>
      </c>
      <c r="I11" s="48">
        <f t="shared" si="1"/>
        <v>40723.600000000006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</f>
        <v>7280.500000000002</v>
      </c>
      <c r="E12" s="1">
        <f>D12/D6*100</f>
        <v>3.0119721808862954</v>
      </c>
      <c r="F12" s="1">
        <f t="shared" si="3"/>
        <v>88.81041254970849</v>
      </c>
      <c r="G12" s="1">
        <f t="shared" si="0"/>
        <v>49.392808683853474</v>
      </c>
      <c r="H12" s="48">
        <f t="shared" si="2"/>
        <v>917.2999999999975</v>
      </c>
      <c r="I12" s="48">
        <f t="shared" si="1"/>
        <v>7459.499999999998</v>
      </c>
    </row>
    <row r="13" spans="1:9" ht="18.75" thickBot="1">
      <c r="A13" s="26" t="s">
        <v>34</v>
      </c>
      <c r="B13" s="47">
        <f>B6-B8-B9-B10-B11-B12</f>
        <v>11052.200000000008</v>
      </c>
      <c r="C13" s="47">
        <f>C6-C8-C9-C10-C11-C12</f>
        <v>16606.500000000015</v>
      </c>
      <c r="D13" s="47">
        <f>D6-D8-D9-D10-D11-D12</f>
        <v>7162.4000000000615</v>
      </c>
      <c r="E13" s="1">
        <f>D13/D6*100</f>
        <v>2.963113735097889</v>
      </c>
      <c r="F13" s="1">
        <f t="shared" si="3"/>
        <v>64.80519715531801</v>
      </c>
      <c r="G13" s="1">
        <f t="shared" si="0"/>
        <v>43.13009965977211</v>
      </c>
      <c r="H13" s="48">
        <f t="shared" si="2"/>
        <v>3889.7999999999465</v>
      </c>
      <c r="I13" s="48">
        <f t="shared" si="1"/>
        <v>9444.099999999953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</f>
        <v>132518</v>
      </c>
      <c r="E18" s="3">
        <f>D18/D150*100</f>
        <v>17.0632024014515</v>
      </c>
      <c r="F18" s="3">
        <f>D18/B18*100</f>
        <v>87.87182137853155</v>
      </c>
      <c r="G18" s="3">
        <f t="shared" si="0"/>
        <v>52.13590475965661</v>
      </c>
      <c r="H18" s="51">
        <f>B18-D18</f>
        <v>18290.29999999999</v>
      </c>
      <c r="I18" s="51">
        <f t="shared" si="1"/>
        <v>121660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</f>
        <v>98208.1</v>
      </c>
      <c r="E19" s="103">
        <f>D19/D18*100</f>
        <v>74.1092530826001</v>
      </c>
      <c r="F19" s="103">
        <f t="shared" si="3"/>
        <v>89.07998487035033</v>
      </c>
      <c r="G19" s="103">
        <f t="shared" si="0"/>
        <v>51.434010683984496</v>
      </c>
      <c r="H19" s="113">
        <f t="shared" si="2"/>
        <v>12039</v>
      </c>
      <c r="I19" s="113">
        <f t="shared" si="1"/>
        <v>92731.9</v>
      </c>
    </row>
    <row r="20" spans="1:9" ht="18">
      <c r="A20" s="26" t="s">
        <v>5</v>
      </c>
      <c r="B20" s="46">
        <f>110417.8+407.9</f>
        <v>110825.7</v>
      </c>
      <c r="C20" s="47">
        <v>186641.3</v>
      </c>
      <c r="D20" s="48">
        <f>5722.2+1+8655.9+32.9+2.4+5725.7+8251+357.7+0.1+5829.5+27.9+3957+4812.9+26.7+6036.7+16.8+6839+2416.2+22.3+6209+10229+319.3+6468+9728.3+1605.6+3790.5+3239.9</f>
        <v>100323.5</v>
      </c>
      <c r="E20" s="1">
        <f>D20/D18*100</f>
        <v>75.70556452708311</v>
      </c>
      <c r="F20" s="1">
        <f t="shared" si="3"/>
        <v>90.52367817212073</v>
      </c>
      <c r="G20" s="1">
        <f t="shared" si="0"/>
        <v>53.75203666069621</v>
      </c>
      <c r="H20" s="48">
        <f t="shared" si="2"/>
        <v>10502.199999999997</v>
      </c>
      <c r="I20" s="48">
        <f t="shared" si="1"/>
        <v>86317.79999999999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</f>
        <v>12334.000000000004</v>
      </c>
      <c r="E21" s="1">
        <f>D21/D18*100</f>
        <v>9.307414841757348</v>
      </c>
      <c r="F21" s="1">
        <f t="shared" si="3"/>
        <v>83.48054444421886</v>
      </c>
      <c r="G21" s="1">
        <f t="shared" si="0"/>
        <v>58.55460238035333</v>
      </c>
      <c r="H21" s="48">
        <f t="shared" si="2"/>
        <v>2440.6999999999953</v>
      </c>
      <c r="I21" s="48">
        <f t="shared" si="1"/>
        <v>8730.099999999995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</f>
        <v>2223.4</v>
      </c>
      <c r="E22" s="1">
        <f>D22/D18*100</f>
        <v>1.6778098069696192</v>
      </c>
      <c r="F22" s="1">
        <f t="shared" si="3"/>
        <v>96.17613980448135</v>
      </c>
      <c r="G22" s="1">
        <f t="shared" si="0"/>
        <v>56.7497894280099</v>
      </c>
      <c r="H22" s="48">
        <f t="shared" si="2"/>
        <v>88.40000000000009</v>
      </c>
      <c r="I22" s="48">
        <f t="shared" si="1"/>
        <v>1694.5</v>
      </c>
    </row>
    <row r="23" spans="1:9" ht="18">
      <c r="A23" s="26" t="s">
        <v>0</v>
      </c>
      <c r="B23" s="46">
        <f>15670.1-3.4-418.9</f>
        <v>15247.800000000001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</f>
        <v>13499</v>
      </c>
      <c r="E23" s="1">
        <f>D23/D18*100</f>
        <v>10.18654069635823</v>
      </c>
      <c r="F23" s="1">
        <f t="shared" si="3"/>
        <v>88.53080444391978</v>
      </c>
      <c r="G23" s="1">
        <f t="shared" si="0"/>
        <v>48.54986980477909</v>
      </c>
      <c r="H23" s="48">
        <f t="shared" si="2"/>
        <v>1748.800000000001</v>
      </c>
      <c r="I23" s="48">
        <f t="shared" si="1"/>
        <v>14305.400000000001</v>
      </c>
    </row>
    <row r="24" spans="1:9" ht="18">
      <c r="A24" s="26" t="s">
        <v>15</v>
      </c>
      <c r="B24" s="46">
        <f>939.4+3.4</f>
        <v>942.8</v>
      </c>
      <c r="C24" s="47">
        <v>1591.6</v>
      </c>
      <c r="D24" s="48">
        <f>73.6+22.6+5.3+2.4+2.5+128.1+0.1+11.5+121.2+11.2-0.1+27.3+71.1+31.4-0.1+0.8+24.6+83.5+19.6+26.5+24.2+67.9+2.3+4+48.1+8.9+75.1</f>
        <v>893.5999999999999</v>
      </c>
      <c r="E24" s="1">
        <f>D24/D18*100</f>
        <v>0.6743234881299144</v>
      </c>
      <c r="F24" s="1">
        <f t="shared" si="3"/>
        <v>94.78150190920661</v>
      </c>
      <c r="G24" s="1">
        <f t="shared" si="0"/>
        <v>56.144759989947225</v>
      </c>
      <c r="H24" s="48">
        <f t="shared" si="2"/>
        <v>49.200000000000045</v>
      </c>
      <c r="I24" s="48">
        <f t="shared" si="1"/>
        <v>698</v>
      </c>
    </row>
    <row r="25" spans="1:9" ht="18.75" thickBot="1">
      <c r="A25" s="26" t="s">
        <v>34</v>
      </c>
      <c r="B25" s="47">
        <f>B18-B20-B21-B22-B23-B24</f>
        <v>6705.499999999994</v>
      </c>
      <c r="C25" s="47">
        <f>C18-C20-C21-C22-C23-C24</f>
        <v>13158.70000000001</v>
      </c>
      <c r="D25" s="47">
        <f>D18-D20-D21-D22-D23-D24</f>
        <v>3244.499999999995</v>
      </c>
      <c r="E25" s="1">
        <f>D25/D18*100</f>
        <v>2.448346639701773</v>
      </c>
      <c r="F25" s="1">
        <f t="shared" si="3"/>
        <v>48.385653567966564</v>
      </c>
      <c r="G25" s="1">
        <f t="shared" si="0"/>
        <v>24.6566910105101</v>
      </c>
      <c r="H25" s="48">
        <f t="shared" si="2"/>
        <v>3460.9999999999986</v>
      </c>
      <c r="I25" s="48">
        <f t="shared" si="1"/>
        <v>9914.200000000015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</f>
        <v>28384.8</v>
      </c>
      <c r="E33" s="3">
        <f>D33/D150*100</f>
        <v>3.6548664145604413</v>
      </c>
      <c r="F33" s="3">
        <f>D33/B33*100</f>
        <v>91.14841063154076</v>
      </c>
      <c r="G33" s="3">
        <f t="shared" si="0"/>
        <v>56.44751050505814</v>
      </c>
      <c r="H33" s="51">
        <f t="shared" si="2"/>
        <v>2756.5</v>
      </c>
      <c r="I33" s="51">
        <f t="shared" si="1"/>
        <v>21900.499999999996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</f>
        <v>21107.699999999997</v>
      </c>
      <c r="E34" s="1">
        <f>D34/D33*100</f>
        <v>74.36268707195399</v>
      </c>
      <c r="F34" s="1">
        <f t="shared" si="3"/>
        <v>96.71384519516697</v>
      </c>
      <c r="G34" s="1">
        <f t="shared" si="0"/>
        <v>60.27912475797193</v>
      </c>
      <c r="H34" s="48">
        <f t="shared" si="2"/>
        <v>717.2000000000044</v>
      </c>
      <c r="I34" s="48">
        <f t="shared" si="1"/>
        <v>13908.900000000001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</f>
        <v>1252.8999999999996</v>
      </c>
      <c r="E36" s="1">
        <f>D36/D33*100</f>
        <v>4.4139821312815295</v>
      </c>
      <c r="F36" s="1">
        <f t="shared" si="3"/>
        <v>67.23730814639903</v>
      </c>
      <c r="G36" s="1">
        <f t="shared" si="0"/>
        <v>37.01985580900601</v>
      </c>
      <c r="H36" s="48">
        <f t="shared" si="2"/>
        <v>610.5000000000005</v>
      </c>
      <c r="I36" s="48">
        <f t="shared" si="1"/>
        <v>2131.5000000000005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1.169287787830107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0.08983681406950199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5666.800000000002</v>
      </c>
      <c r="E39" s="1">
        <f>D39/D33*100</f>
        <v>19.964206194864865</v>
      </c>
      <c r="F39" s="1">
        <f t="shared" si="3"/>
        <v>83.15919229866171</v>
      </c>
      <c r="G39" s="1">
        <f t="shared" si="0"/>
        <v>52.01666942042558</v>
      </c>
      <c r="H39" s="48">
        <f>B39-D39</f>
        <v>1147.5999999999958</v>
      </c>
      <c r="I39" s="48">
        <f t="shared" si="1"/>
        <v>5227.399999999997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22.2+3+5+12.1+5.3+62.1+8.7+22.7+11.7+44.1-0.1+8.7+8.3+9+2+12.1+30.9+11+14.3+28.5+0.1+1.2+34+0.6+0.1+2.3+3+1.5+17.9+19.5+82.4-0.1+0.8+8.4+18.6</f>
        <v>511.90000000000003</v>
      </c>
      <c r="E43" s="3">
        <f>D43/D150*100</f>
        <v>0.06591295755522286</v>
      </c>
      <c r="F43" s="3">
        <f>D43/B43*100</f>
        <v>84.89220563847431</v>
      </c>
      <c r="G43" s="3">
        <f t="shared" si="0"/>
        <v>56.53230259525125</v>
      </c>
      <c r="H43" s="51">
        <f t="shared" si="2"/>
        <v>91.09999999999997</v>
      </c>
      <c r="I43" s="51">
        <f t="shared" si="1"/>
        <v>393.59999999999997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224.1+260.8+14.4+236.4+3.2+114.6+291.3+0.1+96+241.4+13.4+0.1+331+0.7-0.1+39.8+268.9+0.5+9.3+307.6+278.3+1.8+5.2+302.3+9.3+4.6+275.3+25.3+352.3+6.4+0.1+14.8+50.6+5.2+267.1+7.9</f>
        <v>4060.000000000001</v>
      </c>
      <c r="E45" s="3">
        <f>D45/D150*100</f>
        <v>0.5227712593752781</v>
      </c>
      <c r="F45" s="3">
        <f>D45/B45*100</f>
        <v>90.77900008943746</v>
      </c>
      <c r="G45" s="3">
        <f aca="true" t="shared" si="4" ref="G45:G76">D45/C45*100</f>
        <v>52.44393923736696</v>
      </c>
      <c r="H45" s="51">
        <f>B45-D45</f>
        <v>412.3999999999987</v>
      </c>
      <c r="I45" s="51">
        <f aca="true" t="shared" si="5" ref="I45:I77">C45-D45</f>
        <v>3681.5999999999995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</f>
        <v>3584.9000000000005</v>
      </c>
      <c r="E46" s="1">
        <f>D46/D45*100</f>
        <v>88.29802955665023</v>
      </c>
      <c r="F46" s="1">
        <f aca="true" t="shared" si="6" ref="F46:F74">D46/B46*100</f>
        <v>91.77696423542666</v>
      </c>
      <c r="G46" s="1">
        <f t="shared" si="4"/>
        <v>53.08131959251363</v>
      </c>
      <c r="H46" s="48">
        <f aca="true" t="shared" si="7" ref="H46:H74">B46-D46</f>
        <v>321.19999999999936</v>
      </c>
      <c r="I46" s="48">
        <f t="shared" si="5"/>
        <v>3168.7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0.01970443349753694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0.8694581280788177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f>328.1+0.9</f>
        <v>329</v>
      </c>
      <c r="C49" s="47">
        <v>568.5</v>
      </c>
      <c r="D49" s="48">
        <f>2.2+2.5+0.8+112.4+2.2+0.1+69.1+4.4-0.1+35.2+27.4+4.8+1+22.3+2.5+1.6+0.6+4.2-0.1+0.5+5.1</f>
        <v>298.70000000000005</v>
      </c>
      <c r="E49" s="1">
        <f>D49/D45*100</f>
        <v>7.357142857142857</v>
      </c>
      <c r="F49" s="1">
        <f t="shared" si="6"/>
        <v>90.79027355623101</v>
      </c>
      <c r="G49" s="1">
        <f t="shared" si="4"/>
        <v>52.541776605101155</v>
      </c>
      <c r="H49" s="48">
        <f t="shared" si="7"/>
        <v>30.299999999999955</v>
      </c>
      <c r="I49" s="48">
        <f t="shared" si="5"/>
        <v>269.79999999999995</v>
      </c>
    </row>
    <row r="50" spans="1:9" ht="18.75" thickBot="1">
      <c r="A50" s="26" t="s">
        <v>34</v>
      </c>
      <c r="B50" s="47">
        <f>B45-B46-B49-B48-B47</f>
        <v>199.49999999999972</v>
      </c>
      <c r="C50" s="47">
        <f>C45-C46-C49-C48-C47</f>
        <v>347.5</v>
      </c>
      <c r="D50" s="47">
        <f>D45-D46-D49-D48-D47</f>
        <v>140.3000000000003</v>
      </c>
      <c r="E50" s="1">
        <f>D50/D45*100</f>
        <v>3.4556650246305485</v>
      </c>
      <c r="F50" s="1">
        <f t="shared" si="6"/>
        <v>70.3258145363411</v>
      </c>
      <c r="G50" s="1">
        <f t="shared" si="4"/>
        <v>40.37410071942455</v>
      </c>
      <c r="H50" s="48">
        <f t="shared" si="7"/>
        <v>59.19999999999942</v>
      </c>
      <c r="I50" s="48">
        <f t="shared" si="5"/>
        <v>207.1999999999997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</f>
        <v>8284.299999999996</v>
      </c>
      <c r="E51" s="3">
        <f>D51/D150*100</f>
        <v>1.0666980157740427</v>
      </c>
      <c r="F51" s="3">
        <f>D51/B51*100</f>
        <v>77.61413567928642</v>
      </c>
      <c r="G51" s="3">
        <f t="shared" si="4"/>
        <v>48.33003716214243</v>
      </c>
      <c r="H51" s="51">
        <f>B51-D51</f>
        <v>2389.400000000005</v>
      </c>
      <c r="I51" s="51">
        <f t="shared" si="5"/>
        <v>8856.800000000003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</f>
        <v>5527.399999999999</v>
      </c>
      <c r="E52" s="1">
        <f>D52/D51*100</f>
        <v>66.72138865082145</v>
      </c>
      <c r="F52" s="1">
        <f t="shared" si="6"/>
        <v>89.35048979987712</v>
      </c>
      <c r="G52" s="1">
        <f t="shared" si="4"/>
        <v>53.51496316090116</v>
      </c>
      <c r="H52" s="48">
        <f t="shared" si="7"/>
        <v>658.8000000000011</v>
      </c>
      <c r="I52" s="48">
        <f t="shared" si="5"/>
        <v>4801.300000000002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</f>
        <v>139.60000000000002</v>
      </c>
      <c r="E54" s="1">
        <f>D54/D51*100</f>
        <v>1.685115217942374</v>
      </c>
      <c r="F54" s="1">
        <f t="shared" si="6"/>
        <v>84.96652465003044</v>
      </c>
      <c r="G54" s="1">
        <f t="shared" si="4"/>
        <v>48.6411149825784</v>
      </c>
      <c r="H54" s="48">
        <f t="shared" si="7"/>
        <v>24.69999999999999</v>
      </c>
      <c r="I54" s="48">
        <f t="shared" si="5"/>
        <v>147.39999999999998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10.7+0.6+7.6+85.1+28.4+14.4+0.1+8.5+0.1+7+0.1+7.7+62.8+6+1.3+0.9+0.9+1+0.7+0.1+4.7+15.2+34.9+9+4+15.8+5.5+7+1.9+1.5+0.1+2.4+1.8+3.7+1.3+4.5+2.3+0.7+0.1+1.8+6.8+1.6</f>
        <v>370.6</v>
      </c>
      <c r="E55" s="1">
        <f>D55/D51*100</f>
        <v>4.473522204652176</v>
      </c>
      <c r="F55" s="1">
        <f t="shared" si="6"/>
        <v>64.23990292945052</v>
      </c>
      <c r="G55" s="1">
        <f t="shared" si="4"/>
        <v>39.717072125174155</v>
      </c>
      <c r="H55" s="48">
        <f t="shared" si="7"/>
        <v>206.29999999999995</v>
      </c>
      <c r="I55" s="48">
        <f t="shared" si="5"/>
        <v>562.5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0.965682073319412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2166.699999999997</v>
      </c>
      <c r="E57" s="1">
        <f>D57/D51*100</f>
        <v>26.15429185326459</v>
      </c>
      <c r="F57" s="1">
        <f t="shared" si="6"/>
        <v>61.09748188252535</v>
      </c>
      <c r="G57" s="1">
        <f t="shared" si="4"/>
        <v>40.27098860658324</v>
      </c>
      <c r="H57" s="48">
        <f>B57-D57</f>
        <v>1379.6000000000035</v>
      </c>
      <c r="I57" s="48">
        <f>C57-D57</f>
        <v>3213.6000000000004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</f>
        <v>1332.3</v>
      </c>
      <c r="E59" s="3">
        <f>D59/D150*100</f>
        <v>0.17154880513933077</v>
      </c>
      <c r="F59" s="3">
        <f>D59/B59*100</f>
        <v>25.94244100007789</v>
      </c>
      <c r="G59" s="3">
        <f t="shared" si="4"/>
        <v>21.72913200900284</v>
      </c>
      <c r="H59" s="51">
        <f>B59-D59</f>
        <v>3803.3</v>
      </c>
      <c r="I59" s="51">
        <f t="shared" si="5"/>
        <v>4799.099999999999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</f>
        <v>871.3</v>
      </c>
      <c r="E60" s="1">
        <f>D60/D59*100</f>
        <v>65.39818359228403</v>
      </c>
      <c r="F60" s="1">
        <f t="shared" si="6"/>
        <v>87.75304663108066</v>
      </c>
      <c r="G60" s="1">
        <f t="shared" si="4"/>
        <v>53.043954705953965</v>
      </c>
      <c r="H60" s="48">
        <f t="shared" si="7"/>
        <v>121.60000000000002</v>
      </c>
      <c r="I60" s="48">
        <f t="shared" si="5"/>
        <v>771.3000000000002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</f>
        <v>189.5</v>
      </c>
      <c r="E61" s="1">
        <f>D61/D59*100</f>
        <v>14.22352323050364</v>
      </c>
      <c r="F61" s="1">
        <f>D61/B61*100</f>
        <v>57.112718505123574</v>
      </c>
      <c r="G61" s="1">
        <f t="shared" si="4"/>
        <v>57.112718505123574</v>
      </c>
      <c r="H61" s="48">
        <f t="shared" si="7"/>
        <v>142.3</v>
      </c>
      <c r="I61" s="48">
        <f t="shared" si="5"/>
        <v>142.3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4.7+45.7+4.9+40.9+19.8+3.9+46.3+9+12.6+0.9+3+0.3+2.8+0.3+0.1</f>
        <v>195.20000000000002</v>
      </c>
      <c r="E62" s="1">
        <f>D62/D59*100</f>
        <v>14.65135479996998</v>
      </c>
      <c r="F62" s="1">
        <f t="shared" si="6"/>
        <v>53.02906818799239</v>
      </c>
      <c r="G62" s="1">
        <f t="shared" si="4"/>
        <v>31.107569721115542</v>
      </c>
      <c r="H62" s="48">
        <f t="shared" si="7"/>
        <v>172.9</v>
      </c>
      <c r="I62" s="48">
        <f t="shared" si="5"/>
        <v>432.29999999999995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76.29999999999995</v>
      </c>
      <c r="E64" s="1">
        <f>D64/D59*100</f>
        <v>5.72693837724236</v>
      </c>
      <c r="F64" s="1">
        <f t="shared" si="6"/>
        <v>68.49192100538552</v>
      </c>
      <c r="G64" s="1">
        <f t="shared" si="4"/>
        <v>38.515901060070725</v>
      </c>
      <c r="H64" s="48">
        <f t="shared" si="7"/>
        <v>35.10000000000076</v>
      </c>
      <c r="I64" s="48">
        <f t="shared" si="5"/>
        <v>121.79999999999967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0.02311267021129616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</f>
        <v>30544.1</v>
      </c>
      <c r="E90" s="3">
        <f>D90/D150*100</f>
        <v>3.9329008924838496</v>
      </c>
      <c r="F90" s="3">
        <f aca="true" t="shared" si="10" ref="F90:F96">D90/B90*100</f>
        <v>83.50196424714794</v>
      </c>
      <c r="G90" s="3">
        <f t="shared" si="8"/>
        <v>51.83291474341568</v>
      </c>
      <c r="H90" s="51">
        <f aca="true" t="shared" si="11" ref="H90:H96">B90-D90</f>
        <v>6034.800000000003</v>
      </c>
      <c r="I90" s="51">
        <f t="shared" si="9"/>
        <v>28383.90000000001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</f>
        <v>25925.200000000004</v>
      </c>
      <c r="E91" s="1">
        <f>D91/D90*100</f>
        <v>84.87793059870812</v>
      </c>
      <c r="F91" s="1">
        <f t="shared" si="10"/>
        <v>84.72204520870712</v>
      </c>
      <c r="G91" s="1">
        <f t="shared" si="8"/>
        <v>52.41321308207534</v>
      </c>
      <c r="H91" s="48">
        <f t="shared" si="11"/>
        <v>4675.099999999995</v>
      </c>
      <c r="I91" s="48">
        <f t="shared" si="9"/>
        <v>23537.899999999994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</f>
        <v>1006.6999999999999</v>
      </c>
      <c r="E92" s="1">
        <f>D92/D90*100</f>
        <v>3.295890204654909</v>
      </c>
      <c r="F92" s="1">
        <f t="shared" si="10"/>
        <v>83.5643728729144</v>
      </c>
      <c r="G92" s="1">
        <f t="shared" si="8"/>
        <v>47.45451117186763</v>
      </c>
      <c r="H92" s="48">
        <f t="shared" si="11"/>
        <v>198.0000000000001</v>
      </c>
      <c r="I92" s="48">
        <f t="shared" si="9"/>
        <v>1114.7000000000003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3612.1999999999944</v>
      </c>
      <c r="E94" s="1">
        <f>D94/D90*100</f>
        <v>11.826179196636975</v>
      </c>
      <c r="F94" s="1">
        <f t="shared" si="10"/>
        <v>75.66559835773671</v>
      </c>
      <c r="G94" s="1">
        <f>D94/C94*100</f>
        <v>49.189078777149724</v>
      </c>
      <c r="H94" s="48">
        <f t="shared" si="11"/>
        <v>1161.700000000008</v>
      </c>
      <c r="I94" s="48">
        <f>C94-D94</f>
        <v>3731.3000000000147</v>
      </c>
    </row>
    <row r="95" spans="1:9" ht="18.75">
      <c r="A95" s="116" t="s">
        <v>12</v>
      </c>
      <c r="B95" s="119">
        <f>54440.9+322</f>
        <v>54762.9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</f>
        <v>49024.00000000001</v>
      </c>
      <c r="E95" s="115">
        <f>D95/D150*100</f>
        <v>6.3123985762595165</v>
      </c>
      <c r="F95" s="118">
        <f t="shared" si="10"/>
        <v>89.52046001946574</v>
      </c>
      <c r="G95" s="114">
        <f>D95/C95*100</f>
        <v>61.64594574543133</v>
      </c>
      <c r="H95" s="120">
        <f t="shared" si="11"/>
        <v>5738.899999999994</v>
      </c>
      <c r="I95" s="130">
        <f>C95-D95</f>
        <v>30501.099999999984</v>
      </c>
    </row>
    <row r="96" spans="1:9" ht="18.75" thickBot="1">
      <c r="A96" s="117" t="s">
        <v>100</v>
      </c>
      <c r="B96" s="122">
        <f>3437.3+120</f>
        <v>3557.3</v>
      </c>
      <c r="C96" s="123">
        <f>5343.5+287.2</f>
        <v>5630.7</v>
      </c>
      <c r="D96" s="124">
        <f>57.3+368.5+61.1+0.1+320+59+0.8+309+245.5+61.2+0.4-0.1+489+12.5+64.8+24.2+437.3+329.2+2.4+382.5+3.4+31.2+13.3+8.3+121.6</f>
        <v>3402.5000000000005</v>
      </c>
      <c r="E96" s="125">
        <f>D96/D95*100</f>
        <v>6.940478133159268</v>
      </c>
      <c r="F96" s="126">
        <f t="shared" si="10"/>
        <v>95.64838501110393</v>
      </c>
      <c r="G96" s="127">
        <f>D96/C96*100</f>
        <v>60.42765553128386</v>
      </c>
      <c r="H96" s="131">
        <f t="shared" si="11"/>
        <v>154.79999999999973</v>
      </c>
      <c r="I96" s="132">
        <f>C96-D96</f>
        <v>2228.1999999999994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</f>
        <v>4814.000000000002</v>
      </c>
      <c r="E102" s="22">
        <f>D102/D150*100</f>
        <v>0.6198573504021156</v>
      </c>
      <c r="F102" s="22">
        <f>D102/B102*100</f>
        <v>79.98670765140818</v>
      </c>
      <c r="G102" s="22">
        <f aca="true" t="shared" si="12" ref="G102:G148">D102/C102*100</f>
        <v>46.23733371752391</v>
      </c>
      <c r="H102" s="87">
        <f aca="true" t="shared" si="13" ref="H102:H107">B102-D102</f>
        <v>1204.4999999999982</v>
      </c>
      <c r="I102" s="87">
        <f aca="true" t="shared" si="14" ref="I102:I148">C102-D102</f>
        <v>5597.499999999998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1.0905691732447025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</f>
        <v>4245.499999999999</v>
      </c>
      <c r="E104" s="1">
        <f>D104/D102*100</f>
        <v>88.1906938097216</v>
      </c>
      <c r="F104" s="1">
        <f aca="true" t="shared" si="15" ref="F104:F148">D104/B104*100</f>
        <v>86.89645291360499</v>
      </c>
      <c r="G104" s="1">
        <f t="shared" si="12"/>
        <v>49.530420579828494</v>
      </c>
      <c r="H104" s="48">
        <f t="shared" si="13"/>
        <v>640.2000000000007</v>
      </c>
      <c r="I104" s="48">
        <f t="shared" si="14"/>
        <v>4326.000000000001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516.0000000000027</v>
      </c>
      <c r="E106" s="92">
        <f>D106/D102*100</f>
        <v>10.718737017033703</v>
      </c>
      <c r="F106" s="92">
        <f t="shared" si="15"/>
        <v>49.57248534921726</v>
      </c>
      <c r="G106" s="92">
        <f t="shared" si="12"/>
        <v>31.227305737109827</v>
      </c>
      <c r="H106" s="132">
        <f>B106-D106</f>
        <v>524.8999999999978</v>
      </c>
      <c r="I106" s="132">
        <f t="shared" si="14"/>
        <v>1136.399999999997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312320.69999999995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275258.7</v>
      </c>
      <c r="E107" s="90">
        <f>D107/D150*100</f>
        <v>35.442693904680254</v>
      </c>
      <c r="F107" s="90">
        <f>D107/B107*100</f>
        <v>88.13335139169452</v>
      </c>
      <c r="G107" s="90">
        <f t="shared" si="12"/>
        <v>57.3654133232354</v>
      </c>
      <c r="H107" s="89">
        <f t="shared" si="13"/>
        <v>37061.99999999994</v>
      </c>
      <c r="I107" s="89">
        <f t="shared" si="14"/>
        <v>204575.19999999995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142.7+0.9+78.6+37.4+44.2+140.1+1+20.9+25.7+0.2+2+0.6+0.4+1.8+1.5-0.1+62.6+2.1+1.9+2.9+1+9.8+0.1+52+4.8+2+1.2+2+5.2+2.6-0.1+56.3+43+2.2+0.3+6.3</f>
        <v>756.0999999999998</v>
      </c>
      <c r="E108" s="6">
        <f>D108/D107*100</f>
        <v>0.274687048947045</v>
      </c>
      <c r="F108" s="6">
        <f t="shared" si="15"/>
        <v>59.79911420436569</v>
      </c>
      <c r="G108" s="6">
        <f t="shared" si="12"/>
        <v>34.9044409565137</v>
      </c>
      <c r="H108" s="65">
        <f aca="true" t="shared" si="16" ref="H108:H148">B108-D108</f>
        <v>508.3000000000003</v>
      </c>
      <c r="I108" s="65">
        <f t="shared" si="14"/>
        <v>1410.1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50.4033857955297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0.10317566710879619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5.8+4.7+0.7+0.7+1</f>
        <v>12.899999999999999</v>
      </c>
      <c r="E113" s="6">
        <f>D113/D107*100</f>
        <v>0.004686500372195319</v>
      </c>
      <c r="F113" s="6">
        <f t="shared" si="15"/>
        <v>32.24999999999999</v>
      </c>
      <c r="G113" s="6">
        <f t="shared" si="12"/>
        <v>25.799999999999994</v>
      </c>
      <c r="H113" s="65">
        <f t="shared" si="16"/>
        <v>27.1</v>
      </c>
      <c r="I113" s="65">
        <f t="shared" si="14"/>
        <v>37.1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82.2+4.4+0.2+16.8+100.8+0.1+8.3+21.3+93.2+14.5+11.8+88.2+4.6+1.1+5.8+6+2.3+112.3+12.6+0.8+1.5+0.2+0.2+72.9+5.6+10.9+0.3+11.7+5.8+0.6</f>
        <v>697.0000000000001</v>
      </c>
      <c r="E114" s="6">
        <f>D114/D107*100</f>
        <v>0.2532163379395457</v>
      </c>
      <c r="F114" s="6">
        <f t="shared" si="15"/>
        <v>65.29274004683842</v>
      </c>
      <c r="G114" s="6">
        <f t="shared" si="12"/>
        <v>38.812785388127864</v>
      </c>
      <c r="H114" s="65">
        <f t="shared" si="16"/>
        <v>370.4999999999999</v>
      </c>
      <c r="I114" s="65">
        <f t="shared" si="14"/>
        <v>1098.7999999999997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0.048681476734432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568.7-122</f>
        <v>446.70000000000005</v>
      </c>
      <c r="C121" s="57">
        <f>204.9+375.8-12</f>
        <v>568.7</v>
      </c>
      <c r="D121" s="80">
        <f>136.8+10+57.4</f>
        <v>204.20000000000002</v>
      </c>
      <c r="E121" s="17">
        <f>D121/D107*100</f>
        <v>0.07418475782963445</v>
      </c>
      <c r="F121" s="6">
        <f t="shared" si="15"/>
        <v>45.713006492052834</v>
      </c>
      <c r="G121" s="6">
        <f t="shared" si="12"/>
        <v>35.90645331457711</v>
      </c>
      <c r="H121" s="65">
        <f t="shared" si="16"/>
        <v>242.50000000000003</v>
      </c>
      <c r="I121" s="65">
        <f t="shared" si="14"/>
        <v>364.5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4.048664038593512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0.008246787476653781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2.8+14.4+2.8+8.8+3.7+4+2.8+5.8+9.6+4.2+2.7+0.2+2.9+76+0.5+2.6+4.7+5.9</f>
        <v>154.39999999999998</v>
      </c>
      <c r="E128" s="17">
        <f>D128/D107*100</f>
        <v>0.05609268662534553</v>
      </c>
      <c r="F128" s="6">
        <f t="shared" si="15"/>
        <v>28.892215568862273</v>
      </c>
      <c r="G128" s="6">
        <f t="shared" si="12"/>
        <v>15.707019328585957</v>
      </c>
      <c r="H128" s="65">
        <f t="shared" si="16"/>
        <v>380</v>
      </c>
      <c r="I128" s="65">
        <f t="shared" si="14"/>
        <v>828.6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57.83678756476686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0.0075201982716622566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f>334.2-200</f>
        <v>134.2</v>
      </c>
      <c r="C134" s="57">
        <v>600</v>
      </c>
      <c r="D134" s="80">
        <f>0.8+5+0.9+2.6-0.1+0.6+0.1</f>
        <v>9.9</v>
      </c>
      <c r="E134" s="17">
        <f>D134/D107*100</f>
        <v>0.0035966165647080364</v>
      </c>
      <c r="F134" s="6">
        <f t="shared" si="15"/>
        <v>7.37704918032787</v>
      </c>
      <c r="G134" s="6">
        <f t="shared" si="12"/>
        <v>1.6500000000000001</v>
      </c>
      <c r="H134" s="65">
        <f t="shared" si="16"/>
        <v>124.29999999999998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5.2+0.3+2.7+0.1+0.5+0.2+13.8+39.2+5+5.9+2+6.5+0.1+32.4+5+3.9+0.2+0.7+8.4+0.1+0.1+3</f>
        <v>135.3</v>
      </c>
      <c r="E136" s="17">
        <f>D136/D107*100</f>
        <v>0.0491537597176765</v>
      </c>
      <c r="F136" s="6">
        <f t="shared" si="15"/>
        <v>63.82075471698114</v>
      </c>
      <c r="G136" s="6">
        <f>D136/C136*100</f>
        <v>37.200989826780315</v>
      </c>
      <c r="H136" s="65">
        <f t="shared" si="16"/>
        <v>76.69999999999999</v>
      </c>
      <c r="I136" s="65">
        <f t="shared" si="14"/>
        <v>228.39999999999998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0.3+39.3+0.2+2+32.4+0.2-0.1+5.4+0.1</f>
        <v>79.8</v>
      </c>
      <c r="E137" s="111">
        <f>D137/D136*100</f>
        <v>58.980044345897994</v>
      </c>
      <c r="F137" s="1">
        <f t="shared" si="15"/>
        <v>62.49021143304619</v>
      </c>
      <c r="G137" s="1">
        <f>D137/C137*100</f>
        <v>36.47166361974406</v>
      </c>
      <c r="H137" s="48">
        <f t="shared" si="16"/>
        <v>47.900000000000006</v>
      </c>
      <c r="I137" s="48">
        <f t="shared" si="14"/>
        <v>139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26.5+42.3+30.1+3.6+8.6+42.3+0.1+5.7+31.9+5.2+42.5+11.7+55+45.4+28.3+17.8+9.6+33.4+0.9+26.8+46.9+38.1-0.1+30.6+29.1</f>
        <v>612.3</v>
      </c>
      <c r="E138" s="17">
        <f>D138/D107*100</f>
        <v>0.2224452851081546</v>
      </c>
      <c r="F138" s="6">
        <f t="shared" si="15"/>
        <v>89.47829899167033</v>
      </c>
      <c r="G138" s="6">
        <f t="shared" si="12"/>
        <v>52.23511346186657</v>
      </c>
      <c r="H138" s="65">
        <f t="shared" si="16"/>
        <v>72</v>
      </c>
      <c r="I138" s="65">
        <f t="shared" si="14"/>
        <v>559.9000000000001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</f>
        <v>469.29999999999995</v>
      </c>
      <c r="E139" s="1">
        <f>D139/D138*100</f>
        <v>76.64543524416135</v>
      </c>
      <c r="F139" s="1">
        <f aca="true" t="shared" si="17" ref="F139:F147">D139/B139*100</f>
        <v>91.57073170731707</v>
      </c>
      <c r="G139" s="1">
        <f t="shared" si="12"/>
        <v>52.95644324080342</v>
      </c>
      <c r="H139" s="48">
        <f t="shared" si="16"/>
        <v>43.200000000000045</v>
      </c>
      <c r="I139" s="48">
        <f t="shared" si="14"/>
        <v>416.9000000000001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3.3806957373836357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0.12533663786103763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</f>
        <v>20655.499999999996</v>
      </c>
      <c r="E143" s="17">
        <f>D143/D107*100</f>
        <v>7.504031661851195</v>
      </c>
      <c r="F143" s="107">
        <f t="shared" si="17"/>
        <v>79.24277126229086</v>
      </c>
      <c r="G143" s="6">
        <f t="shared" si="12"/>
        <v>66.33832852655716</v>
      </c>
      <c r="H143" s="65">
        <f t="shared" si="16"/>
        <v>5410.600000000002</v>
      </c>
      <c r="I143" s="65">
        <f t="shared" si="14"/>
        <v>10481.100000000002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0.7607388976261241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0.2189576569241953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245894.5+1477</f>
        <v>247371.5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</f>
        <v>221261.7</v>
      </c>
      <c r="E147" s="17">
        <f>D147/D107*100</f>
        <v>80.38318134903638</v>
      </c>
      <c r="F147" s="6">
        <f t="shared" si="17"/>
        <v>89.44510584283154</v>
      </c>
      <c r="G147" s="6">
        <f t="shared" si="12"/>
        <v>56.39360014272879</v>
      </c>
      <c r="H147" s="65">
        <f t="shared" si="16"/>
        <v>26109.79999999999</v>
      </c>
      <c r="I147" s="65">
        <f t="shared" si="14"/>
        <v>171090.8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805.6+805.6+805.6+805.6+805.6+805.6+805.6+805.6+805.6+805.6+805.6+805.6+805.6+805.6+805.6+805.6+805.6+805.6+805.6+805.6</f>
        <v>16112.000000000005</v>
      </c>
      <c r="E148" s="17">
        <f>D148/D107*100</f>
        <v>5.853402635411707</v>
      </c>
      <c r="F148" s="6">
        <f t="shared" si="15"/>
        <v>95.23809523809528</v>
      </c>
      <c r="G148" s="6">
        <f t="shared" si="12"/>
        <v>55.55555555555558</v>
      </c>
      <c r="H148" s="65">
        <f t="shared" si="16"/>
        <v>805.5999999999931</v>
      </c>
      <c r="I148" s="65">
        <f t="shared" si="14"/>
        <v>12889.599999999993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319270.1</v>
      </c>
      <c r="C149" s="81">
        <f>C43+C69+C72+C77+C79+C87+C102+C107+C100+C84+C98</f>
        <v>493497.39999999997</v>
      </c>
      <c r="D149" s="57">
        <f>D43+D69+D72+D77+D79+D87+D102+D107+D100+D84+D98</f>
        <v>280764.10000000003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884900.5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776630.3</v>
      </c>
      <c r="E150" s="35">
        <v>100</v>
      </c>
      <c r="F150" s="3">
        <f>D150/B150*100</f>
        <v>87.76470348926236</v>
      </c>
      <c r="G150" s="3">
        <f aca="true" t="shared" si="18" ref="G150:G156">D150/C150*100</f>
        <v>55.644066403723</v>
      </c>
      <c r="H150" s="51">
        <f aca="true" t="shared" si="19" ref="H150:H156">B150-D150</f>
        <v>108270.19999999995</v>
      </c>
      <c r="I150" s="51">
        <f aca="true" t="shared" si="20" ref="I150:I156">C150-D150</f>
        <v>619080.6000000001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364287.2</v>
      </c>
      <c r="C151" s="64">
        <f>C8+C20+C34+C52+C60+C91+C115+C119+C46+C139+C131+C103</f>
        <v>589171.4999999998</v>
      </c>
      <c r="D151" s="64">
        <f>D8+D20+D34+D52+D60+D91+D115+D119+D46+D139+D131+D103</f>
        <v>339935.89999999997</v>
      </c>
      <c r="E151" s="6">
        <f>D151/D150*100</f>
        <v>43.770620332479936</v>
      </c>
      <c r="F151" s="6">
        <f aca="true" t="shared" si="21" ref="F151:F162">D151/B151*100</f>
        <v>93.31535667462376</v>
      </c>
      <c r="G151" s="6">
        <f t="shared" si="18"/>
        <v>57.697274902129536</v>
      </c>
      <c r="H151" s="65">
        <f t="shared" si="19"/>
        <v>24351.300000000047</v>
      </c>
      <c r="I151" s="76">
        <f t="shared" si="20"/>
        <v>249235.5999999998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69438.1</v>
      </c>
      <c r="C152" s="65">
        <f>C11+C23+C36+C55+C62+C92+C49+C140+C109+C112+C96+C137</f>
        <v>114196.40000000001</v>
      </c>
      <c r="D152" s="65">
        <f>D11+D23+D36+D55+D62+D92+D49+D140+D109+D112+D96+D137</f>
        <v>51438.39999999999</v>
      </c>
      <c r="E152" s="6">
        <f>D152/D150*100</f>
        <v>6.623280085775689</v>
      </c>
      <c r="F152" s="6">
        <f t="shared" si="21"/>
        <v>74.07806377190617</v>
      </c>
      <c r="G152" s="6">
        <f t="shared" si="18"/>
        <v>45.0438017310528</v>
      </c>
      <c r="H152" s="65">
        <f t="shared" si="19"/>
        <v>17999.70000000002</v>
      </c>
      <c r="I152" s="76">
        <f t="shared" si="20"/>
        <v>62758.00000000002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16926.600000000006</v>
      </c>
      <c r="E153" s="6">
        <f>D153/D150*100</f>
        <v>2.179492610576745</v>
      </c>
      <c r="F153" s="6">
        <f t="shared" si="21"/>
        <v>81.00595822066956</v>
      </c>
      <c r="G153" s="6">
        <f t="shared" si="18"/>
        <v>53.35951932109781</v>
      </c>
      <c r="H153" s="65">
        <f t="shared" si="19"/>
        <v>3968.8999999999905</v>
      </c>
      <c r="I153" s="76">
        <f t="shared" si="20"/>
        <v>14795.199999999997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18042.7</v>
      </c>
      <c r="C154" s="64">
        <f>C12+C24+C104+C63+C38+C93+C129+C56</f>
        <v>29347.1</v>
      </c>
      <c r="D154" s="64">
        <f>D12+D24+D104+D63+D38+D93+D129+D56</f>
        <v>12614.400000000001</v>
      </c>
      <c r="E154" s="6">
        <f>D154/D150*100</f>
        <v>1.6242477276511105</v>
      </c>
      <c r="F154" s="6">
        <f t="shared" si="21"/>
        <v>69.91414810421944</v>
      </c>
      <c r="G154" s="6">
        <f t="shared" si="18"/>
        <v>42.98346344272518</v>
      </c>
      <c r="H154" s="65">
        <f t="shared" si="19"/>
        <v>5428.299999999999</v>
      </c>
      <c r="I154" s="76">
        <f t="shared" si="20"/>
        <v>16732.699999999997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12426.500000000002</v>
      </c>
      <c r="E155" s="6">
        <f>D155/D150*100</f>
        <v>1.6000534617307618</v>
      </c>
      <c r="F155" s="6">
        <f t="shared" si="21"/>
        <v>83.35401560225651</v>
      </c>
      <c r="G155" s="6">
        <f t="shared" si="18"/>
        <v>58.49664126233931</v>
      </c>
      <c r="H155" s="65">
        <f t="shared" si="19"/>
        <v>2481.5999999999967</v>
      </c>
      <c r="I155" s="76">
        <f t="shared" si="20"/>
        <v>8816.599999999997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397328.89999999997</v>
      </c>
      <c r="C156" s="64">
        <f>C150-C151-C152-C153-C154-C155</f>
        <v>610031.0000000003</v>
      </c>
      <c r="D156" s="64">
        <f>D150-D151-D152-D153-D154-D155</f>
        <v>343288.5000000001</v>
      </c>
      <c r="E156" s="6">
        <f>D156/D150*100</f>
        <v>44.20230578178576</v>
      </c>
      <c r="F156" s="6">
        <f t="shared" si="21"/>
        <v>86.39907643264814</v>
      </c>
      <c r="G156" s="40">
        <f t="shared" si="18"/>
        <v>56.273943455332585</v>
      </c>
      <c r="H156" s="65">
        <f t="shared" si="19"/>
        <v>54040.39999999985</v>
      </c>
      <c r="I156" s="65">
        <f t="shared" si="20"/>
        <v>266742.50000000023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22970.4-100+550+29.9+110+417.7</f>
        <v>23978.000000000004</v>
      </c>
      <c r="C158" s="70">
        <f>35718.9-832.3</f>
        <v>34886.6</v>
      </c>
      <c r="D158" s="70">
        <f>33+3.1+31.8+118.6+8.5+18.3+41+591.6+0.1+448.4+20+14.4+41.3+31.5+458.7+42.9+92.6+54.3+185.1+276.9+138.9+420.8+189.7+128.4+1374+1199.8+948.5+463.6+2.3+2.2</f>
        <v>7380.300000000001</v>
      </c>
      <c r="E158" s="14"/>
      <c r="F158" s="6">
        <f t="shared" si="21"/>
        <v>30.77946450913337</v>
      </c>
      <c r="G158" s="6">
        <f aca="true" t="shared" si="22" ref="G158:G167">D158/C158*100</f>
        <v>21.15511399792471</v>
      </c>
      <c r="H158" s="65">
        <f>B158-D158</f>
        <v>16597.700000000004</v>
      </c>
      <c r="I158" s="65">
        <f aca="true" t="shared" si="23" ref="I158:I167">C158-D158</f>
        <v>27506.299999999996</v>
      </c>
      <c r="K158" s="43"/>
      <c r="L158" s="43"/>
    </row>
    <row r="159" spans="1:12" ht="18.75">
      <c r="A159" s="20" t="s">
        <v>22</v>
      </c>
      <c r="B159" s="85">
        <f>25703.8-400</f>
        <v>25303.8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100+49.9+293.6+174.2+159.5+52+404.4+89.3+150+694.7+650+637.7+888.1+1549.4+1150.4+28.8+73+685+233.1+79.4+200+254.7+419.8+99.5+57.1+1.6+2862.1+4096.9+63.4+185.1+178.3</f>
        <v>16561</v>
      </c>
      <c r="E159" s="6"/>
      <c r="F159" s="6">
        <f t="shared" si="21"/>
        <v>65.44866778902774</v>
      </c>
      <c r="G159" s="6">
        <f t="shared" si="22"/>
        <v>32.16946222356038</v>
      </c>
      <c r="H159" s="65">
        <f aca="true" t="shared" si="24" ref="H159:H166">B159-D159</f>
        <v>8742.8</v>
      </c>
      <c r="I159" s="65">
        <f t="shared" si="23"/>
        <v>34919.5</v>
      </c>
      <c r="K159" s="43"/>
      <c r="L159" s="43"/>
    </row>
    <row r="160" spans="1:12" ht="18.75">
      <c r="A160" s="20" t="s">
        <v>58</v>
      </c>
      <c r="B160" s="85">
        <f>187976.7-550-29.9-110-17.7+1477-1477</f>
        <v>187269.1</v>
      </c>
      <c r="C160" s="64">
        <f>332753.4-60000+332.5-4923.4</f>
        <v>268162.5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</f>
        <v>111521.00000000001</v>
      </c>
      <c r="E160" s="6"/>
      <c r="F160" s="6">
        <f t="shared" si="21"/>
        <v>59.55120198687344</v>
      </c>
      <c r="G160" s="6">
        <f t="shared" si="22"/>
        <v>41.58709737565842</v>
      </c>
      <c r="H160" s="65">
        <f t="shared" si="24"/>
        <v>75748.09999999999</v>
      </c>
      <c r="I160" s="65">
        <f t="shared" si="23"/>
        <v>156641.5</v>
      </c>
      <c r="K160" s="43"/>
      <c r="L160" s="43"/>
    </row>
    <row r="161" spans="1:12" ht="37.5">
      <c r="A161" s="20" t="s">
        <v>67</v>
      </c>
      <c r="B161" s="85">
        <v>1477</v>
      </c>
      <c r="C161" s="64">
        <v>4923.4</v>
      </c>
      <c r="D161" s="64">
        <f>1477</f>
        <v>1477</v>
      </c>
      <c r="E161" s="6"/>
      <c r="F161" s="6">
        <f t="shared" si="21"/>
        <v>100</v>
      </c>
      <c r="G161" s="6">
        <f t="shared" si="22"/>
        <v>29.999593776658408</v>
      </c>
      <c r="H161" s="65">
        <f t="shared" si="24"/>
        <v>0</v>
      </c>
      <c r="I161" s="65">
        <f t="shared" si="23"/>
        <v>3446.3999999999996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</f>
        <v>5338.5999999999985</v>
      </c>
      <c r="E162" s="17"/>
      <c r="F162" s="6">
        <f t="shared" si="21"/>
        <v>57.352498818271656</v>
      </c>
      <c r="G162" s="6">
        <f t="shared" si="22"/>
        <v>39.01886406326513</v>
      </c>
      <c r="H162" s="65">
        <f t="shared" si="24"/>
        <v>3969.800000000001</v>
      </c>
      <c r="I162" s="65">
        <f t="shared" si="23"/>
        <v>8343.500000000002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1133407.5</v>
      </c>
      <c r="C167" s="87">
        <f>C150+C158+C162+C163+C159+C166+C165+C160+C164+C161</f>
        <v>1770964.3000000003</v>
      </c>
      <c r="D167" s="87">
        <f>D150+D158+D162+D163+D159+D166+D165+D160+D164+D161</f>
        <v>919331.9</v>
      </c>
      <c r="E167" s="22"/>
      <c r="F167" s="3">
        <f>D167/B167*100</f>
        <v>81.11221250962254</v>
      </c>
      <c r="G167" s="3">
        <f t="shared" si="22"/>
        <v>51.91137393339888</v>
      </c>
      <c r="H167" s="51">
        <f>B167-D167</f>
        <v>214075.59999999998</v>
      </c>
      <c r="I167" s="51">
        <f t="shared" si="23"/>
        <v>851632.4000000003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776630.3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776630.3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2016-07-25T05:28:46Z</dcterms:modified>
  <cp:category/>
  <cp:version/>
  <cp:contentType/>
  <cp:contentStatus/>
</cp:coreProperties>
</file>